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0" windowWidth="17496" windowHeight="7248"/>
  </bookViews>
  <sheets>
    <sheet name="Е11.06_1026601509110_12_66_0" sheetId="2" r:id="rId1"/>
  </sheets>
  <calcPr calcId="145621"/>
</workbook>
</file>

<file path=xl/calcChain.xml><?xml version="1.0" encoding="utf-8"?>
<calcChain xmlns="http://schemas.openxmlformats.org/spreadsheetml/2006/main">
  <c r="I31" i="2" l="1"/>
  <c r="I30" i="2"/>
  <c r="O26" i="2"/>
  <c r="O31" i="2" s="1"/>
  <c r="O29" i="2" s="1"/>
  <c r="O30" i="2"/>
  <c r="P30" i="2"/>
  <c r="P29" i="2" s="1"/>
  <c r="P31" i="2"/>
  <c r="I25" i="2"/>
  <c r="I24" i="2"/>
  <c r="I23" i="2"/>
  <c r="I22" i="2"/>
  <c r="I21" i="2"/>
  <c r="I20" i="2"/>
  <c r="I19" i="2"/>
  <c r="O18" i="2"/>
  <c r="S24" i="2" l="1"/>
  <c r="S22" i="2"/>
  <c r="S21" i="2"/>
  <c r="S20" i="2"/>
  <c r="I29" i="2"/>
  <c r="M31" i="2"/>
  <c r="M30" i="2"/>
  <c r="M29" i="2"/>
  <c r="M18" i="2"/>
  <c r="I18" i="2"/>
  <c r="L18" i="2"/>
  <c r="K18" i="2"/>
  <c r="M26" i="2"/>
  <c r="L26" i="2"/>
  <c r="K26" i="2"/>
  <c r="S18" i="2" l="1"/>
  <c r="T28" i="2"/>
  <c r="T27" i="2"/>
  <c r="T25" i="2"/>
  <c r="T24" i="2"/>
  <c r="T23" i="2"/>
  <c r="T22" i="2"/>
  <c r="T21" i="2"/>
  <c r="T20" i="2"/>
  <c r="T19" i="2"/>
  <c r="S31" i="2" l="1"/>
  <c r="S30" i="2"/>
  <c r="S29" i="2" s="1"/>
  <c r="S28" i="2"/>
  <c r="S27" i="2"/>
  <c r="R26" i="2"/>
  <c r="R31" i="2" s="1"/>
  <c r="R18" i="2"/>
  <c r="R30" i="2" s="1"/>
  <c r="I28" i="2"/>
  <c r="I27" i="2"/>
  <c r="I26" i="2"/>
  <c r="K31" i="2"/>
  <c r="K30" i="2"/>
  <c r="G29" i="2"/>
  <c r="P26" i="2"/>
  <c r="P18" i="2"/>
  <c r="G31" i="2"/>
  <c r="G30" i="2"/>
  <c r="G26" i="2"/>
  <c r="G18" i="2"/>
  <c r="R29" i="2" l="1"/>
  <c r="K29" i="2"/>
  <c r="F31" i="2"/>
  <c r="F26" i="2"/>
  <c r="F18" i="2"/>
  <c r="F30" i="2" s="1"/>
  <c r="F29" i="2" s="1"/>
  <c r="D18" i="2"/>
  <c r="D30" i="2" s="1"/>
  <c r="D26" i="2"/>
  <c r="D31" i="2" s="1"/>
  <c r="D29" i="2" l="1"/>
  <c r="H19" i="2" l="1"/>
  <c r="H18" i="2"/>
  <c r="T18" i="2" s="1"/>
  <c r="U18" i="2" l="1"/>
  <c r="U19" i="2"/>
  <c r="H20" i="2" l="1"/>
  <c r="U20" i="2" s="1"/>
  <c r="H21" i="2" l="1"/>
  <c r="U21" i="2" s="1"/>
  <c r="H25" i="2"/>
  <c r="U25" i="2" s="1"/>
  <c r="H26" i="2"/>
  <c r="H27" i="2"/>
  <c r="U27" i="2" s="1"/>
  <c r="H28" i="2"/>
  <c r="U28" i="2" s="1"/>
  <c r="H29" i="2"/>
  <c r="H30" i="2"/>
  <c r="H31" i="2"/>
  <c r="H22" i="2"/>
  <c r="U22" i="2" s="1"/>
  <c r="H23" i="2"/>
  <c r="U23" i="2" s="1"/>
  <c r="H24" i="2"/>
  <c r="U24" i="2" s="1"/>
  <c r="T29" i="2" l="1"/>
  <c r="U29" i="2" s="1"/>
  <c r="T31" i="2"/>
  <c r="U31" i="2" s="1"/>
  <c r="T30" i="2"/>
  <c r="U30" i="2" s="1"/>
  <c r="T26" i="2"/>
  <c r="U26" i="2" s="1"/>
</calcChain>
</file>

<file path=xl/sharedStrings.xml><?xml version="1.0" encoding="utf-8"?>
<sst xmlns="http://schemas.openxmlformats.org/spreadsheetml/2006/main" count="103" uniqueCount="68">
  <si>
    <t>%</t>
  </si>
  <si>
    <t>млн. рублей
(без НДС)</t>
  </si>
  <si>
    <t>Факт</t>
  </si>
  <si>
    <t>План</t>
  </si>
  <si>
    <t>в прогнозных ценах соответствующих лет</t>
  </si>
  <si>
    <t>в базисном уровне цен</t>
  </si>
  <si>
    <t>IV квартал</t>
  </si>
  <si>
    <t>III квартал</t>
  </si>
  <si>
    <t>II квартал</t>
  </si>
  <si>
    <t>I квартал</t>
  </si>
  <si>
    <t>Всего</t>
  </si>
  <si>
    <t>Причины отклонений</t>
  </si>
  <si>
    <t>Отклонение от плана освоения по итогам отчетного периода</t>
  </si>
  <si>
    <t>Остаток освоения капитальных вложений на конец отчетного периода, млн. рублей
(без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</si>
  <si>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</si>
  <si>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</si>
  <si>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</si>
  <si>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</si>
  <si>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</si>
  <si>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</si>
  <si>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</si>
  <si>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</si>
  <si>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</si>
  <si>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>Общество с ограниченной ответственностью  "Энергошаля"</t>
  </si>
  <si>
    <t xml:space="preserve">Отчет о реализации инвестиционной программы </t>
  </si>
  <si>
    <t xml:space="preserve"> года</t>
  </si>
  <si>
    <t xml:space="preserve">за 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</si>
  <si>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</si>
  <si>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 приказу Минэнерго России
от 25 апреля 2018 г. № 320</t>
  </si>
  <si>
    <t>Приложение № 12</t>
  </si>
  <si>
    <t>нд</t>
  </si>
  <si>
    <t>2020</t>
  </si>
  <si>
    <t>Приказом Правительства Свердловской области Министерства энергетики и ЖКХ Свердловской области от 24.07.2019 № 272</t>
  </si>
  <si>
    <t>Остаток освоения капитальных вложений на 01.01.20, млн. рублей
(без НДС)</t>
  </si>
  <si>
    <t>Фактический объем освоения капитальных вложений на 01.01.2020 года  в прогнозных ценах соответствующих лет, млн. рублей
(без НДС)</t>
  </si>
  <si>
    <t>Освоение капитальных вложений 2020 года , млн. рублей (без НДС)</t>
  </si>
  <si>
    <t>1.4</t>
  </si>
  <si>
    <t>Прочее новое строительство объектов электросетевого хозяйства,
всего, в том числе:</t>
  </si>
  <si>
    <t>Строительство ПС 10/0,4 кВ ТП № 29 «КНС», р.п. Шаля.</t>
  </si>
  <si>
    <t>Н_1</t>
  </si>
  <si>
    <t>Строительство ВЛ-10кВ  фидер № 6 опора № 1 до концевой опоры ТП № 29 «КНС», р.п. Шаля, ВЛ 10 кВ совместная подвеска фидер 12 и фидер КНС до концевой опоры ТП №  31 «Очистные», р.п. Шаля.</t>
  </si>
  <si>
    <t>Н_2</t>
  </si>
  <si>
    <t>Строительство ПС 10/0,4 кВ ТП №  31 «Очистные», р.п. Шаля.</t>
  </si>
  <si>
    <t>Н_3</t>
  </si>
  <si>
    <t>Строительство ВЛ-10кВ  «фидер № 12 опора № 1 до концевой опоры ТП № 29 «КНС», р.п. Шаля.</t>
  </si>
  <si>
    <t>Н_4</t>
  </si>
  <si>
    <t>Строительство ПС 10/0,4 кВ ТП № 36  «Лермонтова 2» , р.п.Шаля.</t>
  </si>
  <si>
    <t>Н_5</t>
  </si>
  <si>
    <t>Строительство ВЛ-10кВ  «фидер № 3 отпайка от опоры № 21 -ТП концевой опоры ТП № 36 «Лермонтова 2», р.п.Шаля.</t>
  </si>
  <si>
    <t>Н_6</t>
  </si>
  <si>
    <t>Строительство ВЛ-0,4 кВ «ТП № 36  «Лермонтова 2»  -  фидер № 1 «Южная», «ТП № 36  «Лермонтова 2»  -  фидер № 2 «Зелёная», р.п.Шаля.</t>
  </si>
  <si>
    <t>Н_7</t>
  </si>
  <si>
    <t>1.6</t>
  </si>
  <si>
    <t>Прочие инвестиционные проекты, всего, в том числе:</t>
  </si>
  <si>
    <t>Покупка автомобиля бортовой на шасси 6x4 с крано-манипуляторной установкой, макс грузоподъемность не менее 7500 кг, макс вылет стрелы не менее 19м.</t>
  </si>
  <si>
    <t>Н_8</t>
  </si>
  <si>
    <t>Покупка автомобиля легкового, тип двигателя бензиновый 1.6л, коробка передач 5МКП, мощность не менее 90 л.с., экологический стандарт Евро5</t>
  </si>
  <si>
    <t>Н_9</t>
  </si>
  <si>
    <t>0</t>
  </si>
  <si>
    <t>ВСЕГО по инвестиционной программе, в том числе:</t>
  </si>
  <si>
    <t>0.4</t>
  </si>
  <si>
    <t>Прочее новое строительство объектов электросетевого хозяйства,
всего</t>
  </si>
  <si>
    <t>0.6</t>
  </si>
  <si>
    <t>Прочие инвестиционные проекты, всего</t>
  </si>
  <si>
    <t>Запланировано на IV кв 2020 г.</t>
  </si>
  <si>
    <t>9 месяцев</t>
  </si>
  <si>
    <t>Уточнение стомости по результатам заключенных договоров</t>
  </si>
  <si>
    <t>Уточнение стомости по результату заключенного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</si>
</sst>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9">
    <xf numFmtId="0" fontId="0" fillId="0" borderId="0" xfId="0"/>
    <xf numFmtId="0" fontId="1" fillId="0" borderId="0" xfId="1"/>
    <xf numFmtId="0" fontId="1" fillId="2" borderId="0" xfId="1" applyFill="1"/>
    <xf numFmtId="0" fontId="1" fillId="2" borderId="0" xfId="1" applyFont="1" applyFill="1"/>
    <xf numFmtId="0" fontId="2" fillId="0" borderId="0" xfId="1" applyNumberFormat="1" applyFont="1" applyBorder="1" applyAlignment="1">
      <alignment horizontal="left"/>
    </xf>
    <xf numFmtId="0" fontId="2" fillId="0" borderId="1" xfId="1" applyNumberFormat="1" applyFont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2" fillId="0" borderId="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left"/>
    </xf>
    <xf numFmtId="49" fontId="7" fillId="0" borderId="0" xfId="1" applyNumberFormat="1" applyFont="1" applyBorder="1" applyAlignment="1">
      <alignment wrapText="1"/>
    </xf>
    <xf numFmtId="0" fontId="3" fillId="0" borderId="0" xfId="1" applyNumberFormat="1" applyFont="1" applyBorder="1" applyAlignment="1">
      <alignment horizontal="right"/>
    </xf>
    <xf numFmtId="49" fontId="3" fillId="0" borderId="12" xfId="1" applyNumberFormat="1" applyFont="1" applyBorder="1" applyAlignment="1">
      <alignment horizontal="center"/>
    </xf>
    <xf numFmtId="0" fontId="2" fillId="0" borderId="0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center" wrapText="1"/>
    </xf>
    <xf numFmtId="0" fontId="3" fillId="0" borderId="12" xfId="1" applyNumberFormat="1" applyFont="1" applyBorder="1" applyAlignment="1"/>
    <xf numFmtId="164" fontId="3" fillId="2" borderId="1" xfId="1" applyNumberFormat="1" applyFont="1" applyFill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0" fontId="3" fillId="0" borderId="1" xfId="1" applyNumberFormat="1" applyFont="1" applyBorder="1" applyAlignment="1">
      <alignment horizontal="center"/>
    </xf>
    <xf numFmtId="0" fontId="3" fillId="2" borderId="0" xfId="1" applyNumberFormat="1" applyFont="1" applyFill="1" applyBorder="1" applyAlignment="1">
      <alignment horizontal="left"/>
    </xf>
    <xf numFmtId="0" fontId="6" fillId="2" borderId="0" xfId="1" applyNumberFormat="1" applyFont="1" applyFill="1" applyBorder="1" applyAlignment="1">
      <alignment horizontal="left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NumberFormat="1" applyFont="1" applyFill="1" applyBorder="1" applyAlignment="1">
      <alignment horizontal="center"/>
    </xf>
    <xf numFmtId="0" fontId="2" fillId="2" borderId="0" xfId="1" applyNumberFormat="1" applyFont="1" applyFill="1" applyBorder="1" applyAlignment="1">
      <alignment horizontal="left"/>
    </xf>
    <xf numFmtId="0" fontId="2" fillId="0" borderId="1" xfId="0" applyFont="1" applyBorder="1" applyAlignment="1">
      <alignment vertical="center" wrapText="1"/>
    </xf>
    <xf numFmtId="49" fontId="7" fillId="0" borderId="12" xfId="1" applyNumberFormat="1" applyFont="1" applyBorder="1" applyAlignment="1">
      <alignment wrapText="1"/>
    </xf>
    <xf numFmtId="49" fontId="8" fillId="0" borderId="1" xfId="2" applyNumberFormat="1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left" vertical="top" wrapText="1"/>
    </xf>
    <xf numFmtId="164" fontId="5" fillId="0" borderId="1" xfId="2" applyNumberFormat="1" applyFont="1" applyFill="1" applyBorder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0" fontId="2" fillId="0" borderId="1" xfId="1" applyNumberFormat="1" applyFont="1" applyBorder="1" applyAlignment="1">
      <alignment horizontal="center" vertical="center" wrapText="1"/>
    </xf>
    <xf numFmtId="164" fontId="11" fillId="0" borderId="1" xfId="1" applyNumberFormat="1" applyFont="1" applyBorder="1" applyAlignment="1">
      <alignment horizontal="center"/>
    </xf>
    <xf numFmtId="0" fontId="11" fillId="0" borderId="1" xfId="1" applyNumberFormat="1" applyFont="1" applyBorder="1" applyAlignment="1">
      <alignment horizontal="center"/>
    </xf>
    <xf numFmtId="164" fontId="10" fillId="0" borderId="1" xfId="2" applyNumberFormat="1" applyFont="1" applyFill="1" applyBorder="1" applyAlignment="1">
      <alignment horizontal="center" wrapText="1"/>
    </xf>
    <xf numFmtId="164" fontId="11" fillId="2" borderId="1" xfId="1" applyNumberFormat="1" applyFont="1" applyFill="1" applyBorder="1" applyAlignment="1">
      <alignment horizontal="center"/>
    </xf>
    <xf numFmtId="0" fontId="11" fillId="2" borderId="1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0" fontId="12" fillId="0" borderId="0" xfId="0" applyFont="1" applyBorder="1" applyAlignment="1">
      <alignment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1" fontId="11" fillId="0" borderId="1" xfId="1" applyNumberFormat="1" applyFont="1" applyBorder="1" applyAlignment="1">
      <alignment horizontal="center"/>
    </xf>
    <xf numFmtId="1" fontId="3" fillId="0" borderId="1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9" xfId="1" applyNumberFormat="1" applyFont="1" applyBorder="1" applyAlignment="1">
      <alignment horizontal="center" vertical="center" wrapText="1"/>
    </xf>
    <xf numFmtId="0" fontId="2" fillId="0" borderId="7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center" vertical="center" wrapText="1"/>
    </xf>
    <xf numFmtId="0" fontId="2" fillId="2" borderId="4" xfId="1" applyNumberFormat="1" applyFont="1" applyFill="1" applyBorder="1" applyAlignment="1">
      <alignment horizontal="center" vertical="center" wrapText="1"/>
    </xf>
    <xf numFmtId="0" fontId="2" fillId="2" borderId="2" xfId="1" applyNumberFormat="1" applyFont="1" applyFill="1" applyBorder="1" applyAlignment="1">
      <alignment horizontal="center" vertical="center" wrapText="1"/>
    </xf>
    <xf numFmtId="0" fontId="2" fillId="0" borderId="6" xfId="1" applyNumberFormat="1" applyFont="1" applyBorder="1" applyAlignment="1">
      <alignment horizontal="center" vertical="center" wrapText="1"/>
    </xf>
    <xf numFmtId="0" fontId="2" fillId="0" borderId="4" xfId="1" applyNumberFormat="1" applyFont="1" applyBorder="1" applyAlignment="1">
      <alignment horizontal="center" vertical="center" wrapText="1"/>
    </xf>
    <xf numFmtId="0" fontId="2" fillId="0" borderId="2" xfId="1" applyNumberFormat="1" applyFont="1" applyBorder="1" applyAlignment="1">
      <alignment horizontal="center" vertical="center" wrapText="1"/>
    </xf>
    <xf numFmtId="0" fontId="2" fillId="0" borderId="11" xfId="1" applyNumberFormat="1" applyFont="1" applyBorder="1" applyAlignment="1">
      <alignment horizontal="center" vertical="center" wrapText="1"/>
    </xf>
    <xf numFmtId="0" fontId="2" fillId="0" borderId="10" xfId="1" applyNumberFormat="1" applyFont="1" applyBorder="1" applyAlignment="1">
      <alignment horizontal="center" vertical="center" wrapText="1"/>
    </xf>
    <xf numFmtId="0" fontId="2" fillId="0" borderId="8" xfId="1" applyNumberFormat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textRotation="90" wrapText="1"/>
    </xf>
    <xf numFmtId="0" fontId="2" fillId="0" borderId="5" xfId="1" applyFont="1" applyBorder="1" applyAlignment="1">
      <alignment horizontal="center" vertical="center" textRotation="90" wrapText="1"/>
    </xf>
    <xf numFmtId="0" fontId="2" fillId="0" borderId="3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right" vertical="top" wrapText="1"/>
    </xf>
    <xf numFmtId="0" fontId="3" fillId="0" borderId="0" xfId="1" applyNumberFormat="1" applyFont="1" applyBorder="1" applyAlignment="1">
      <alignment horizontal="center"/>
    </xf>
    <xf numFmtId="0" fontId="2" fillId="0" borderId="0" xfId="1" applyNumberFormat="1" applyFont="1" applyBorder="1" applyAlignment="1">
      <alignment horizontal="center" vertical="top"/>
    </xf>
    <xf numFmtId="0" fontId="7" fillId="0" borderId="12" xfId="1" applyNumberFormat="1" applyFont="1" applyBorder="1" applyAlignment="1">
      <alignment horizontal="center"/>
    </xf>
    <xf numFmtId="49" fontId="7" fillId="0" borderId="12" xfId="1" applyNumberFormat="1" applyFont="1" applyBorder="1" applyAlignment="1">
      <alignment horizontal="center"/>
    </xf>
    <xf numFmtId="49" fontId="7" fillId="0" borderId="12" xfId="1" applyNumberFormat="1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5"/>
  <sheetViews>
    <sheetView tabSelected="1" topLeftCell="A16" zoomScale="81" zoomScaleNormal="81" workbookViewId="0">
      <selection activeCell="W21" sqref="W21:AF21"/>
    </sheetView>
  </sheetViews>
  <sheetFormatPr defaultColWidth="9.109375" defaultRowHeight="13.2" x14ac:dyDescent="0.25"/>
  <cols>
    <col min="1" max="1" width="9.109375" style="1"/>
    <col min="2" max="2" width="29.44140625" style="1" customWidth="1"/>
    <col min="3" max="5" width="14.6640625" style="1" customWidth="1"/>
    <col min="6" max="13" width="9.109375" style="1"/>
    <col min="14" max="15" width="9.109375" style="2"/>
    <col min="16" max="21" width="9.109375" style="1"/>
    <col min="22" max="22" width="10.33203125" style="1" customWidth="1"/>
    <col min="23" max="16384" width="9.109375" style="1"/>
  </cols>
  <sheetData>
    <row r="1" spans="1:22" s="10" customFormat="1" ht="12" x14ac:dyDescent="0.25">
      <c r="N1" s="20"/>
      <c r="O1" s="20"/>
      <c r="V1" s="12" t="s">
        <v>29</v>
      </c>
    </row>
    <row r="2" spans="1:22" s="10" customFormat="1" ht="24" customHeight="1" x14ac:dyDescent="0.25">
      <c r="N2" s="20"/>
      <c r="O2" s="20"/>
      <c r="T2" s="63" t="s">
        <v>28</v>
      </c>
      <c r="U2" s="63"/>
      <c r="V2" s="63"/>
    </row>
    <row r="3" spans="1:22" s="10" customFormat="1" ht="12" x14ac:dyDescent="0.25">
      <c r="A3" s="64" t="s">
        <v>27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</row>
    <row r="4" spans="1:22" s="10" customFormat="1" x14ac:dyDescent="0.25">
      <c r="G4" s="12" t="s">
        <v>26</v>
      </c>
      <c r="H4" s="67" t="s">
        <v>65</v>
      </c>
      <c r="I4" s="67"/>
      <c r="J4" s="13" t="s">
        <v>31</v>
      </c>
      <c r="K4" s="10" t="s">
        <v>25</v>
      </c>
      <c r="N4" s="20"/>
      <c r="O4" s="20"/>
    </row>
    <row r="5" spans="1:22" s="9" customFormat="1" ht="11.25" customHeight="1" x14ac:dyDescent="0.3">
      <c r="N5" s="21"/>
      <c r="O5" s="21"/>
    </row>
    <row r="6" spans="1:22" s="10" customFormat="1" x14ac:dyDescent="0.25">
      <c r="F6" s="12" t="s">
        <v>24</v>
      </c>
      <c r="G6" s="66" t="s">
        <v>23</v>
      </c>
      <c r="H6" s="66"/>
      <c r="I6" s="66"/>
      <c r="J6" s="66"/>
      <c r="K6" s="66"/>
      <c r="L6" s="66"/>
      <c r="M6" s="66"/>
      <c r="N6" s="66"/>
      <c r="O6" s="66"/>
      <c r="P6" s="16"/>
      <c r="Q6" s="15"/>
    </row>
    <row r="7" spans="1:22" s="4" customFormat="1" ht="12.75" customHeight="1" x14ac:dyDescent="0.2">
      <c r="G7" s="65" t="s">
        <v>22</v>
      </c>
      <c r="H7" s="65"/>
      <c r="I7" s="65"/>
      <c r="J7" s="65"/>
      <c r="K7" s="65"/>
      <c r="L7" s="65"/>
      <c r="M7" s="65"/>
      <c r="N7" s="65"/>
      <c r="O7" s="65"/>
      <c r="P7" s="65"/>
      <c r="Q7" s="14"/>
    </row>
    <row r="8" spans="1:22" s="9" customFormat="1" ht="11.25" customHeight="1" x14ac:dyDescent="0.3">
      <c r="N8" s="21"/>
      <c r="O8" s="21"/>
    </row>
    <row r="9" spans="1:22" s="10" customFormat="1" ht="12" x14ac:dyDescent="0.25">
      <c r="I9" s="12" t="s">
        <v>21</v>
      </c>
      <c r="J9" s="13" t="s">
        <v>31</v>
      </c>
      <c r="K9" s="10" t="s">
        <v>20</v>
      </c>
      <c r="N9" s="20"/>
      <c r="O9" s="20"/>
    </row>
    <row r="10" spans="1:22" s="9" customFormat="1" ht="11.25" customHeight="1" x14ac:dyDescent="0.3">
      <c r="N10" s="21"/>
      <c r="O10" s="21"/>
    </row>
    <row r="11" spans="1:22" s="10" customFormat="1" ht="26.4" customHeight="1" x14ac:dyDescent="0.25">
      <c r="G11" s="12" t="s">
        <v>19</v>
      </c>
      <c r="H11" s="68" t="s">
        <v>32</v>
      </c>
      <c r="I11" s="68"/>
      <c r="J11" s="68"/>
      <c r="K11" s="68"/>
      <c r="L11" s="68"/>
      <c r="M11" s="68"/>
      <c r="N11" s="68"/>
      <c r="O11" s="68"/>
      <c r="P11" s="68"/>
      <c r="Q11" s="26"/>
      <c r="R11" s="11"/>
      <c r="S11" s="11"/>
      <c r="T11" s="11"/>
      <c r="U11" s="11"/>
    </row>
    <row r="12" spans="1:22" s="4" customFormat="1" ht="12.75" customHeight="1" x14ac:dyDescent="0.2">
      <c r="H12" s="65" t="s">
        <v>18</v>
      </c>
      <c r="I12" s="65"/>
      <c r="J12" s="65"/>
      <c r="K12" s="65"/>
      <c r="L12" s="65"/>
      <c r="M12" s="65"/>
      <c r="N12" s="65"/>
      <c r="O12" s="65"/>
      <c r="P12" s="65"/>
      <c r="Q12" s="65"/>
    </row>
    <row r="13" spans="1:22" s="9" customFormat="1" ht="11.25" customHeight="1" x14ac:dyDescent="0.3">
      <c r="N13" s="21"/>
      <c r="O13" s="21"/>
    </row>
    <row r="14" spans="1:22" s="4" customFormat="1" ht="60" customHeight="1" x14ac:dyDescent="0.2">
      <c r="A14" s="49" t="s">
        <v>17</v>
      </c>
      <c r="B14" s="49" t="s">
        <v>16</v>
      </c>
      <c r="C14" s="49" t="s">
        <v>15</v>
      </c>
      <c r="D14" s="49" t="s">
        <v>14</v>
      </c>
      <c r="E14" s="49" t="s">
        <v>34</v>
      </c>
      <c r="F14" s="55" t="s">
        <v>33</v>
      </c>
      <c r="G14" s="56"/>
      <c r="H14" s="55" t="s">
        <v>35</v>
      </c>
      <c r="I14" s="62"/>
      <c r="J14" s="62"/>
      <c r="K14" s="62"/>
      <c r="L14" s="62"/>
      <c r="M14" s="62"/>
      <c r="N14" s="62"/>
      <c r="O14" s="62"/>
      <c r="P14" s="62"/>
      <c r="Q14" s="56"/>
      <c r="R14" s="55" t="s">
        <v>13</v>
      </c>
      <c r="S14" s="56"/>
      <c r="T14" s="57" t="s">
        <v>12</v>
      </c>
      <c r="U14" s="58"/>
      <c r="V14" s="49" t="s">
        <v>11</v>
      </c>
    </row>
    <row r="15" spans="1:22" s="4" customFormat="1" ht="15" customHeight="1" x14ac:dyDescent="0.2">
      <c r="A15" s="50"/>
      <c r="B15" s="50"/>
      <c r="C15" s="50"/>
      <c r="D15" s="50"/>
      <c r="E15" s="50"/>
      <c r="F15" s="60" t="s">
        <v>5</v>
      </c>
      <c r="G15" s="60" t="s">
        <v>4</v>
      </c>
      <c r="H15" s="55" t="s">
        <v>10</v>
      </c>
      <c r="I15" s="56"/>
      <c r="J15" s="55" t="s">
        <v>9</v>
      </c>
      <c r="K15" s="56"/>
      <c r="L15" s="55" t="s">
        <v>8</v>
      </c>
      <c r="M15" s="56"/>
      <c r="N15" s="52" t="s">
        <v>7</v>
      </c>
      <c r="O15" s="53"/>
      <c r="P15" s="55" t="s">
        <v>6</v>
      </c>
      <c r="Q15" s="56"/>
      <c r="R15" s="60" t="s">
        <v>5</v>
      </c>
      <c r="S15" s="60" t="s">
        <v>4</v>
      </c>
      <c r="T15" s="54"/>
      <c r="U15" s="59"/>
      <c r="V15" s="50"/>
    </row>
    <row r="16" spans="1:22" s="4" customFormat="1" ht="78" customHeight="1" x14ac:dyDescent="0.2">
      <c r="A16" s="51"/>
      <c r="B16" s="51"/>
      <c r="C16" s="51"/>
      <c r="D16" s="51"/>
      <c r="E16" s="54"/>
      <c r="F16" s="61"/>
      <c r="G16" s="61"/>
      <c r="H16" s="8" t="s">
        <v>3</v>
      </c>
      <c r="I16" s="8" t="s">
        <v>2</v>
      </c>
      <c r="J16" s="8" t="s">
        <v>3</v>
      </c>
      <c r="K16" s="8" t="s">
        <v>2</v>
      </c>
      <c r="L16" s="8" t="s">
        <v>3</v>
      </c>
      <c r="M16" s="8" t="s">
        <v>2</v>
      </c>
      <c r="N16" s="22" t="s">
        <v>3</v>
      </c>
      <c r="O16" s="22" t="s">
        <v>2</v>
      </c>
      <c r="P16" s="8" t="s">
        <v>3</v>
      </c>
      <c r="Q16" s="8" t="s">
        <v>2</v>
      </c>
      <c r="R16" s="61"/>
      <c r="S16" s="61"/>
      <c r="T16" s="7" t="s">
        <v>1</v>
      </c>
      <c r="U16" s="7" t="s">
        <v>0</v>
      </c>
      <c r="V16" s="51"/>
    </row>
    <row r="17" spans="1:32" s="4" customFormat="1" ht="10.199999999999999" x14ac:dyDescent="0.2">
      <c r="A17" s="5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5">
        <v>11</v>
      </c>
      <c r="L17" s="5">
        <v>12</v>
      </c>
      <c r="M17" s="5">
        <v>13</v>
      </c>
      <c r="N17" s="23">
        <v>14</v>
      </c>
      <c r="O17" s="23">
        <v>15</v>
      </c>
      <c r="P17" s="5">
        <v>16</v>
      </c>
      <c r="Q17" s="5">
        <v>17</v>
      </c>
      <c r="R17" s="5">
        <v>18</v>
      </c>
      <c r="S17" s="5">
        <v>19</v>
      </c>
      <c r="T17" s="5">
        <v>20</v>
      </c>
      <c r="U17" s="5">
        <v>21</v>
      </c>
      <c r="V17" s="5">
        <v>22</v>
      </c>
    </row>
    <row r="18" spans="1:32" s="42" customFormat="1" ht="45.6" x14ac:dyDescent="0.2">
      <c r="A18" s="27" t="s">
        <v>36</v>
      </c>
      <c r="B18" s="33" t="s">
        <v>37</v>
      </c>
      <c r="C18" s="28"/>
      <c r="D18" s="37">
        <f>D19+D20+D21+D22+D23+D24+D25</f>
        <v>2.1519379999999999</v>
      </c>
      <c r="E18" s="38">
        <v>0</v>
      </c>
      <c r="F18" s="37">
        <f>F19+F20+F21+F22+F23+F24+F25</f>
        <v>2.1519379999999999</v>
      </c>
      <c r="G18" s="39">
        <f>SUM(G19:G25)</f>
        <v>14.595238999999999</v>
      </c>
      <c r="H18" s="40">
        <f>J18+L18+N18+P18</f>
        <v>14.595238999999999</v>
      </c>
      <c r="I18" s="40">
        <f>I19+I20+I21+I22+I23+I24+I25</f>
        <v>4.5639080200000004</v>
      </c>
      <c r="J18" s="41">
        <v>0</v>
      </c>
      <c r="K18" s="41">
        <f>K19+K20+K21+K22+K23+K24+K25</f>
        <v>0</v>
      </c>
      <c r="L18" s="41">
        <f>L19+L20+L21+L22+L23+L24+L25</f>
        <v>0</v>
      </c>
      <c r="M18" s="37">
        <f>M19+M20+M21+M22+M23+M24+M25</f>
        <v>2.3998533399999999</v>
      </c>
      <c r="N18" s="41">
        <v>0</v>
      </c>
      <c r="O18" s="37">
        <f>O19+O20+O21+O22+O23+O24+O25</f>
        <v>2.16405468</v>
      </c>
      <c r="P18" s="39">
        <f>SUM(P19:P25)</f>
        <v>14.595238999999999</v>
      </c>
      <c r="Q18" s="37" t="s">
        <v>30</v>
      </c>
      <c r="R18" s="37">
        <f>R19+R20+R21+R22+R23+R24+R25</f>
        <v>1.4521499999999998</v>
      </c>
      <c r="S18" s="39">
        <f>S19+S20+S21+S22+S23+S24+S25</f>
        <v>9.7374492099999994</v>
      </c>
      <c r="T18" s="37">
        <f>I18-H18</f>
        <v>-10.03133098</v>
      </c>
      <c r="U18" s="46">
        <f>T18/H18%</f>
        <v>-68.730159060773175</v>
      </c>
      <c r="V18" s="36"/>
      <c r="W18" s="43"/>
      <c r="X18" s="43"/>
      <c r="Y18" s="43"/>
      <c r="Z18" s="43"/>
      <c r="AA18" s="43"/>
      <c r="AB18" s="43"/>
      <c r="AC18" s="43"/>
      <c r="AD18" s="43"/>
      <c r="AE18" s="43"/>
      <c r="AF18" s="43"/>
    </row>
    <row r="19" spans="1:32" s="4" customFormat="1" ht="51" x14ac:dyDescent="0.25">
      <c r="A19" s="29" t="s">
        <v>36</v>
      </c>
      <c r="B19" s="30" t="s">
        <v>38</v>
      </c>
      <c r="C19" s="31" t="s">
        <v>39</v>
      </c>
      <c r="D19" s="34">
        <v>0.25538300000000003</v>
      </c>
      <c r="E19" s="19">
        <v>0</v>
      </c>
      <c r="F19" s="34">
        <v>0.25538300000000003</v>
      </c>
      <c r="G19" s="35">
        <v>1.607553</v>
      </c>
      <c r="H19" s="17">
        <f>J19+L19+N19+P19</f>
        <v>1.607553</v>
      </c>
      <c r="I19" s="17">
        <f>K19+M19+O19</f>
        <v>1.3680792900000001</v>
      </c>
      <c r="J19" s="6">
        <v>0</v>
      </c>
      <c r="K19" s="6">
        <v>0</v>
      </c>
      <c r="L19" s="6">
        <v>0</v>
      </c>
      <c r="M19" s="18">
        <v>1.19992667</v>
      </c>
      <c r="N19" s="6">
        <v>0</v>
      </c>
      <c r="O19" s="18">
        <v>0.16815262</v>
      </c>
      <c r="P19" s="35">
        <v>1.607553</v>
      </c>
      <c r="Q19" s="18" t="s">
        <v>30</v>
      </c>
      <c r="R19" s="34">
        <v>0</v>
      </c>
      <c r="S19" s="35">
        <v>0</v>
      </c>
      <c r="T19" s="18">
        <f>I19-H19</f>
        <v>-0.23947370999999995</v>
      </c>
      <c r="U19" s="47">
        <f t="shared" ref="U19:U31" si="0">T19/H19%</f>
        <v>-14.896784740534212</v>
      </c>
      <c r="V19" s="36" t="s">
        <v>66</v>
      </c>
    </row>
    <row r="20" spans="1:32" s="4" customFormat="1" ht="72" x14ac:dyDescent="0.25">
      <c r="A20" s="29" t="s">
        <v>36</v>
      </c>
      <c r="B20" s="30" t="s">
        <v>40</v>
      </c>
      <c r="C20" s="31" t="s">
        <v>41</v>
      </c>
      <c r="D20" s="34">
        <v>1.066927</v>
      </c>
      <c r="E20" s="19">
        <v>0</v>
      </c>
      <c r="F20" s="34">
        <v>1.066927</v>
      </c>
      <c r="G20" s="35">
        <v>7.286975</v>
      </c>
      <c r="H20" s="17">
        <f>J20+L20+N20+P20</f>
        <v>7.286975</v>
      </c>
      <c r="I20" s="17">
        <f t="shared" ref="I20:I25" si="1">K20+M20+O20</f>
        <v>7.6004920000000004E-2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18">
        <v>7.6004920000000004E-2</v>
      </c>
      <c r="P20" s="35">
        <v>7.286975</v>
      </c>
      <c r="Q20" s="18" t="s">
        <v>30</v>
      </c>
      <c r="R20" s="34">
        <v>1.066927</v>
      </c>
      <c r="S20" s="35">
        <f t="shared" ref="S20:S24" si="2">H20-I20</f>
        <v>7.2109700800000001</v>
      </c>
      <c r="T20" s="18">
        <f t="shared" ref="T20:T31" si="3">I20-H20</f>
        <v>-7.2109700800000001</v>
      </c>
      <c r="U20" s="47">
        <f t="shared" si="0"/>
        <v>-98.956975699793134</v>
      </c>
      <c r="V20" s="44" t="s">
        <v>64</v>
      </c>
    </row>
    <row r="21" spans="1:32" s="24" customFormat="1" ht="36" customHeight="1" x14ac:dyDescent="0.25">
      <c r="A21" s="29" t="s">
        <v>36</v>
      </c>
      <c r="B21" s="30" t="s">
        <v>42</v>
      </c>
      <c r="C21" s="31" t="s">
        <v>43</v>
      </c>
      <c r="D21" s="34">
        <v>0.25538300000000003</v>
      </c>
      <c r="E21" s="6">
        <v>0</v>
      </c>
      <c r="F21" s="34">
        <v>0.25538300000000003</v>
      </c>
      <c r="G21" s="35">
        <v>1.607553</v>
      </c>
      <c r="H21" s="17">
        <f t="shared" ref="H21:H31" si="4">J21+L21+N21+P21</f>
        <v>1.607553</v>
      </c>
      <c r="I21" s="17">
        <f t="shared" si="1"/>
        <v>1.2334991200000001</v>
      </c>
      <c r="J21" s="6">
        <v>0</v>
      </c>
      <c r="K21" s="6">
        <v>0</v>
      </c>
      <c r="L21" s="6">
        <v>0</v>
      </c>
      <c r="M21" s="18">
        <v>1.19992667</v>
      </c>
      <c r="N21" s="6">
        <v>0</v>
      </c>
      <c r="O21" s="18">
        <v>3.3572449999999997E-2</v>
      </c>
      <c r="P21" s="35">
        <v>1.607553</v>
      </c>
      <c r="Q21" s="18" t="s">
        <v>30</v>
      </c>
      <c r="R21" s="34">
        <v>6.5000000000000002E-2</v>
      </c>
      <c r="S21" s="35">
        <f t="shared" si="2"/>
        <v>0.37405387999999995</v>
      </c>
      <c r="T21" s="18">
        <f t="shared" si="3"/>
        <v>-0.37405387999999995</v>
      </c>
      <c r="U21" s="47">
        <f t="shared" si="0"/>
        <v>-23.26852551673257</v>
      </c>
      <c r="V21" s="44" t="s">
        <v>64</v>
      </c>
      <c r="W21" s="48"/>
      <c r="X21" s="48"/>
      <c r="Y21" s="48"/>
      <c r="Z21" s="48"/>
      <c r="AA21" s="48"/>
      <c r="AB21" s="48"/>
      <c r="AC21" s="48"/>
      <c r="AD21" s="48"/>
      <c r="AE21" s="48"/>
      <c r="AF21" s="48"/>
    </row>
    <row r="22" spans="1:32" s="24" customFormat="1" ht="36" x14ac:dyDescent="0.25">
      <c r="A22" s="29" t="s">
        <v>36</v>
      </c>
      <c r="B22" s="30" t="s">
        <v>44</v>
      </c>
      <c r="C22" s="31" t="s">
        <v>45</v>
      </c>
      <c r="D22" s="34">
        <v>0.32022299999999998</v>
      </c>
      <c r="E22" s="6">
        <v>0</v>
      </c>
      <c r="F22" s="34">
        <v>0.32022299999999998</v>
      </c>
      <c r="G22" s="35">
        <v>2.1919900000000001</v>
      </c>
      <c r="H22" s="17">
        <f t="shared" si="4"/>
        <v>2.1919900000000001</v>
      </c>
      <c r="I22" s="17">
        <f t="shared" si="1"/>
        <v>3.9940299999999998E-2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18">
        <v>3.9940299999999998E-2</v>
      </c>
      <c r="P22" s="35">
        <v>2.1919900000000001</v>
      </c>
      <c r="Q22" s="18" t="s">
        <v>30</v>
      </c>
      <c r="R22" s="34">
        <v>0.32022299999999998</v>
      </c>
      <c r="S22" s="35">
        <f t="shared" si="2"/>
        <v>2.1520497000000001</v>
      </c>
      <c r="T22" s="18">
        <f t="shared" si="3"/>
        <v>-2.1520497000000001</v>
      </c>
      <c r="U22" s="47">
        <f t="shared" si="0"/>
        <v>-98.177897709387352</v>
      </c>
      <c r="V22" s="44" t="s">
        <v>64</v>
      </c>
    </row>
    <row r="23" spans="1:32" s="4" customFormat="1" ht="24" x14ac:dyDescent="0.25">
      <c r="A23" s="29" t="s">
        <v>36</v>
      </c>
      <c r="B23" s="30" t="s">
        <v>46</v>
      </c>
      <c r="C23" s="31" t="s">
        <v>47</v>
      </c>
      <c r="D23" s="34">
        <v>9.5728999999999995E-2</v>
      </c>
      <c r="E23" s="19">
        <v>0</v>
      </c>
      <c r="F23" s="34">
        <v>9.5728999999999995E-2</v>
      </c>
      <c r="G23" s="35">
        <v>0.60821599999999998</v>
      </c>
      <c r="H23" s="17">
        <f t="shared" si="4"/>
        <v>0.60821599999999998</v>
      </c>
      <c r="I23" s="17">
        <f t="shared" si="1"/>
        <v>0.56564196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18">
        <v>0.56564196</v>
      </c>
      <c r="P23" s="35">
        <v>0.60821599999999998</v>
      </c>
      <c r="Q23" s="18" t="s">
        <v>30</v>
      </c>
      <c r="R23" s="34">
        <v>0</v>
      </c>
      <c r="S23" s="35">
        <v>0</v>
      </c>
      <c r="T23" s="18">
        <f t="shared" si="3"/>
        <v>-4.257403999999998E-2</v>
      </c>
      <c r="U23" s="47">
        <f t="shared" si="0"/>
        <v>-6.9998224315045938</v>
      </c>
      <c r="V23" s="36"/>
    </row>
    <row r="24" spans="1:32" s="4" customFormat="1" ht="48" x14ac:dyDescent="0.25">
      <c r="A24" s="29" t="s">
        <v>36</v>
      </c>
      <c r="B24" s="30" t="s">
        <v>48</v>
      </c>
      <c r="C24" s="31" t="s">
        <v>49</v>
      </c>
      <c r="D24" s="34">
        <v>7.2692000000000007E-2</v>
      </c>
      <c r="E24" s="19">
        <v>0</v>
      </c>
      <c r="F24" s="34">
        <v>7.2692000000000007E-2</v>
      </c>
      <c r="G24" s="35">
        <v>0.57236200000000004</v>
      </c>
      <c r="H24" s="17">
        <f t="shared" si="4"/>
        <v>0.57236200000000004</v>
      </c>
      <c r="I24" s="17">
        <f t="shared" si="1"/>
        <v>0.57198645000000004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18">
        <v>0.57198645000000004</v>
      </c>
      <c r="P24" s="35">
        <v>0.57236200000000004</v>
      </c>
      <c r="Q24" s="18" t="s">
        <v>30</v>
      </c>
      <c r="R24" s="34">
        <v>0</v>
      </c>
      <c r="S24" s="35">
        <f t="shared" si="2"/>
        <v>3.7555000000000227E-4</v>
      </c>
      <c r="T24" s="18">
        <f t="shared" si="3"/>
        <v>-3.7555000000000227E-4</v>
      </c>
      <c r="U24" s="47">
        <f t="shared" si="0"/>
        <v>-6.5614069417606738E-2</v>
      </c>
      <c r="V24" s="36"/>
    </row>
    <row r="25" spans="1:32" s="4" customFormat="1" ht="48" x14ac:dyDescent="0.25">
      <c r="A25" s="29" t="s">
        <v>36</v>
      </c>
      <c r="B25" s="30" t="s">
        <v>50</v>
      </c>
      <c r="C25" s="31" t="s">
        <v>51</v>
      </c>
      <c r="D25" s="34">
        <v>8.5600999999999997E-2</v>
      </c>
      <c r="E25" s="19">
        <v>0</v>
      </c>
      <c r="F25" s="34">
        <v>8.5600999999999997E-2</v>
      </c>
      <c r="G25" s="35">
        <v>0.72059000000000006</v>
      </c>
      <c r="H25" s="17">
        <f t="shared" si="4"/>
        <v>0.72059000000000006</v>
      </c>
      <c r="I25" s="17">
        <f t="shared" si="1"/>
        <v>0.70875597999999995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18">
        <v>0.70875597999999995</v>
      </c>
      <c r="P25" s="35">
        <v>0.72059000000000006</v>
      </c>
      <c r="Q25" s="18" t="s">
        <v>30</v>
      </c>
      <c r="R25" s="34">
        <v>0</v>
      </c>
      <c r="S25" s="35">
        <v>0</v>
      </c>
      <c r="T25" s="18">
        <f t="shared" si="3"/>
        <v>-1.1834020000000112E-2</v>
      </c>
      <c r="U25" s="47">
        <f t="shared" si="0"/>
        <v>-1.6422681413841589</v>
      </c>
      <c r="V25" s="36"/>
    </row>
    <row r="26" spans="1:32" s="42" customFormat="1" ht="22.8" x14ac:dyDescent="0.2">
      <c r="A26" s="32" t="s">
        <v>52</v>
      </c>
      <c r="B26" s="33" t="s">
        <v>53</v>
      </c>
      <c r="C26" s="28"/>
      <c r="D26" s="37">
        <f>D27+D28</f>
        <v>5.8540839999999994</v>
      </c>
      <c r="E26" s="38">
        <v>0</v>
      </c>
      <c r="F26" s="37">
        <f>F27+F28</f>
        <v>5.8540839999999994</v>
      </c>
      <c r="G26" s="39">
        <f>SUM(G27:G28)</f>
        <v>6.0531229999999994</v>
      </c>
      <c r="H26" s="40">
        <f t="shared" si="4"/>
        <v>6.0531229999999994</v>
      </c>
      <c r="I26" s="40">
        <f>K26</f>
        <v>6.0969999999999995</v>
      </c>
      <c r="J26" s="41">
        <v>0</v>
      </c>
      <c r="K26" s="40">
        <f>K27+K28</f>
        <v>6.0969999999999995</v>
      </c>
      <c r="L26" s="40">
        <f>L27+L28</f>
        <v>0</v>
      </c>
      <c r="M26" s="40">
        <f>M27+M28</f>
        <v>0</v>
      </c>
      <c r="N26" s="41">
        <v>0</v>
      </c>
      <c r="O26" s="40">
        <f>O27+O28</f>
        <v>0</v>
      </c>
      <c r="P26" s="39">
        <f>SUM(P27:P28)</f>
        <v>6.0531229999999994</v>
      </c>
      <c r="Q26" s="37" t="s">
        <v>30</v>
      </c>
      <c r="R26" s="37">
        <f>R27+R28</f>
        <v>0</v>
      </c>
      <c r="S26" s="37">
        <v>0</v>
      </c>
      <c r="T26" s="37">
        <f t="shared" si="3"/>
        <v>4.3877000000000166E-2</v>
      </c>
      <c r="U26" s="46">
        <f t="shared" si="0"/>
        <v>0.7248654950510699</v>
      </c>
      <c r="V26" s="25"/>
    </row>
    <row r="27" spans="1:32" s="4" customFormat="1" ht="60" x14ac:dyDescent="0.25">
      <c r="A27" s="29" t="s">
        <v>52</v>
      </c>
      <c r="B27" s="30" t="s">
        <v>54</v>
      </c>
      <c r="C27" s="31" t="s">
        <v>55</v>
      </c>
      <c r="D27" s="34">
        <v>5.2416669999999996</v>
      </c>
      <c r="E27" s="19">
        <v>0</v>
      </c>
      <c r="F27" s="34">
        <v>5.2416669999999996</v>
      </c>
      <c r="G27" s="35">
        <v>5.4198839999999997</v>
      </c>
      <c r="H27" s="17">
        <f t="shared" si="4"/>
        <v>5.4198839999999997</v>
      </c>
      <c r="I27" s="17">
        <f>K27</f>
        <v>5.4859999999999998</v>
      </c>
      <c r="J27" s="6">
        <v>0</v>
      </c>
      <c r="K27" s="17">
        <v>5.4859999999999998</v>
      </c>
      <c r="L27" s="6">
        <v>0</v>
      </c>
      <c r="M27" s="6">
        <v>0</v>
      </c>
      <c r="N27" s="6">
        <v>0</v>
      </c>
      <c r="O27" s="18">
        <v>0</v>
      </c>
      <c r="P27" s="35">
        <v>5.4198839999999997</v>
      </c>
      <c r="Q27" s="18" t="s">
        <v>30</v>
      </c>
      <c r="R27" s="18">
        <v>0</v>
      </c>
      <c r="S27" s="18">
        <f>G27-H27</f>
        <v>0</v>
      </c>
      <c r="T27" s="18">
        <f t="shared" si="3"/>
        <v>6.6116000000000064E-2</v>
      </c>
      <c r="U27" s="47">
        <f t="shared" si="0"/>
        <v>1.2198785066248663</v>
      </c>
      <c r="V27" s="25"/>
    </row>
    <row r="28" spans="1:32" s="4" customFormat="1" ht="51" x14ac:dyDescent="0.25">
      <c r="A28" s="29" t="s">
        <v>52</v>
      </c>
      <c r="B28" s="30" t="s">
        <v>56</v>
      </c>
      <c r="C28" s="31" t="s">
        <v>57</v>
      </c>
      <c r="D28" s="34">
        <v>0.61241699999999999</v>
      </c>
      <c r="E28" s="19">
        <v>0</v>
      </c>
      <c r="F28" s="34">
        <v>0.61241699999999999</v>
      </c>
      <c r="G28" s="35">
        <v>0.633239</v>
      </c>
      <c r="H28" s="17">
        <f t="shared" si="4"/>
        <v>0.633239</v>
      </c>
      <c r="I28" s="17">
        <f>K28</f>
        <v>0.61099999999999999</v>
      </c>
      <c r="J28" s="6">
        <v>0</v>
      </c>
      <c r="K28" s="17">
        <v>0.61099999999999999</v>
      </c>
      <c r="L28" s="6">
        <v>0</v>
      </c>
      <c r="M28" s="6">
        <v>0</v>
      </c>
      <c r="N28" s="6">
        <v>0</v>
      </c>
      <c r="O28" s="18">
        <v>0</v>
      </c>
      <c r="P28" s="35">
        <v>0.633239</v>
      </c>
      <c r="Q28" s="18" t="s">
        <v>30</v>
      </c>
      <c r="R28" s="18">
        <v>0</v>
      </c>
      <c r="S28" s="18">
        <f>G28-H28</f>
        <v>0</v>
      </c>
      <c r="T28" s="18">
        <f t="shared" si="3"/>
        <v>-2.2239000000000009E-2</v>
      </c>
      <c r="U28" s="47">
        <f t="shared" si="0"/>
        <v>-3.5119441474703876</v>
      </c>
      <c r="V28" s="36" t="s">
        <v>67</v>
      </c>
    </row>
    <row r="29" spans="1:32" s="42" customFormat="1" ht="22.8" x14ac:dyDescent="0.2">
      <c r="A29" s="32" t="s">
        <v>58</v>
      </c>
      <c r="B29" s="33" t="s">
        <v>59</v>
      </c>
      <c r="C29" s="41"/>
      <c r="D29" s="37">
        <f>D30+D31</f>
        <v>8.0060219999999997</v>
      </c>
      <c r="E29" s="38">
        <v>0</v>
      </c>
      <c r="F29" s="37">
        <f>F30+F31</f>
        <v>8.0060219999999997</v>
      </c>
      <c r="G29" s="40">
        <f>G30+G31</f>
        <v>20.648361999999999</v>
      </c>
      <c r="H29" s="40">
        <f t="shared" si="4"/>
        <v>20.648361999999999</v>
      </c>
      <c r="I29" s="40">
        <f>I30+I31</f>
        <v>10.660908019999999</v>
      </c>
      <c r="J29" s="41">
        <v>0</v>
      </c>
      <c r="K29" s="40">
        <f>K30+K31</f>
        <v>6.0969999999999995</v>
      </c>
      <c r="L29" s="41">
        <v>0</v>
      </c>
      <c r="M29" s="37">
        <f>M30+M31</f>
        <v>2.3998533399999999</v>
      </c>
      <c r="N29" s="41">
        <v>0</v>
      </c>
      <c r="O29" s="37">
        <f>O30+O31</f>
        <v>2.16405468</v>
      </c>
      <c r="P29" s="40">
        <f>P30+P31</f>
        <v>20.648361999999999</v>
      </c>
      <c r="Q29" s="37" t="s">
        <v>30</v>
      </c>
      <c r="R29" s="40">
        <f>R30+R31</f>
        <v>1.4521499999999998</v>
      </c>
      <c r="S29" s="40">
        <f>S30+S31</f>
        <v>9.7374492099999994</v>
      </c>
      <c r="T29" s="37">
        <f t="shared" si="3"/>
        <v>-9.9874539799999997</v>
      </c>
      <c r="U29" s="46">
        <f t="shared" si="0"/>
        <v>-48.369231322077752</v>
      </c>
      <c r="V29" s="45"/>
    </row>
    <row r="30" spans="1:32" s="4" customFormat="1" ht="45.6" x14ac:dyDescent="0.25">
      <c r="A30" s="32" t="s">
        <v>60</v>
      </c>
      <c r="B30" s="33" t="s">
        <v>61</v>
      </c>
      <c r="C30" s="6"/>
      <c r="D30" s="18">
        <f>D18</f>
        <v>2.1519379999999999</v>
      </c>
      <c r="E30" s="19">
        <v>0</v>
      </c>
      <c r="F30" s="18">
        <f>F18</f>
        <v>2.1519379999999999</v>
      </c>
      <c r="G30" s="17">
        <f>G18</f>
        <v>14.595238999999999</v>
      </c>
      <c r="H30" s="17">
        <f t="shared" si="4"/>
        <v>14.595238999999999</v>
      </c>
      <c r="I30" s="17">
        <f>K30+M30+O30</f>
        <v>4.5639080199999995</v>
      </c>
      <c r="J30" s="6">
        <v>0</v>
      </c>
      <c r="K30" s="17">
        <f>K18</f>
        <v>0</v>
      </c>
      <c r="L30" s="6">
        <v>0</v>
      </c>
      <c r="M30" s="18">
        <f>M18</f>
        <v>2.3998533399999999</v>
      </c>
      <c r="N30" s="6">
        <v>0</v>
      </c>
      <c r="O30" s="18">
        <f>O18</f>
        <v>2.16405468</v>
      </c>
      <c r="P30" s="17">
        <f>P18</f>
        <v>14.595238999999999</v>
      </c>
      <c r="Q30" s="18" t="s">
        <v>30</v>
      </c>
      <c r="R30" s="17">
        <f>R18</f>
        <v>1.4521499999999998</v>
      </c>
      <c r="S30" s="17">
        <f>S18</f>
        <v>9.7374492099999994</v>
      </c>
      <c r="T30" s="18">
        <f t="shared" si="3"/>
        <v>-10.03133098</v>
      </c>
      <c r="U30" s="47">
        <f t="shared" si="0"/>
        <v>-68.730159060773175</v>
      </c>
      <c r="V30" s="25"/>
    </row>
    <row r="31" spans="1:32" s="24" customFormat="1" ht="22.8" x14ac:dyDescent="0.25">
      <c r="A31" s="32" t="s">
        <v>62</v>
      </c>
      <c r="B31" s="33" t="s">
        <v>63</v>
      </c>
      <c r="C31" s="6"/>
      <c r="D31" s="17">
        <f>D26</f>
        <v>5.8540839999999994</v>
      </c>
      <c r="E31" s="6">
        <v>0</v>
      </c>
      <c r="F31" s="17">
        <f>F26</f>
        <v>5.8540839999999994</v>
      </c>
      <c r="G31" s="17">
        <f>G26</f>
        <v>6.0531229999999994</v>
      </c>
      <c r="H31" s="17">
        <f t="shared" si="4"/>
        <v>6.0531229999999994</v>
      </c>
      <c r="I31" s="17">
        <f>K31+M31+O31</f>
        <v>6.0969999999999995</v>
      </c>
      <c r="J31" s="6">
        <v>0</v>
      </c>
      <c r="K31" s="17">
        <f>K26</f>
        <v>6.0969999999999995</v>
      </c>
      <c r="L31" s="6">
        <v>0</v>
      </c>
      <c r="M31" s="18">
        <f>M26</f>
        <v>0</v>
      </c>
      <c r="N31" s="6">
        <v>0</v>
      </c>
      <c r="O31" s="18">
        <f>O26</f>
        <v>0</v>
      </c>
      <c r="P31" s="17">
        <f>P26</f>
        <v>6.0531229999999994</v>
      </c>
      <c r="Q31" s="18" t="s">
        <v>30</v>
      </c>
      <c r="R31" s="17">
        <f>R26</f>
        <v>0</v>
      </c>
      <c r="S31" s="17">
        <f>S26</f>
        <v>0</v>
      </c>
      <c r="T31" s="18">
        <f t="shared" si="3"/>
        <v>4.3877000000000166E-2</v>
      </c>
      <c r="U31" s="47">
        <f t="shared" si="0"/>
        <v>0.7248654950510699</v>
      </c>
      <c r="V31" s="25"/>
    </row>
    <row r="32" spans="1:32" x14ac:dyDescent="0.25">
      <c r="D32" s="2"/>
      <c r="E32" s="2"/>
      <c r="F32" s="2"/>
      <c r="G32" s="2"/>
      <c r="H32" s="2"/>
      <c r="I32" s="2"/>
      <c r="J32" s="2"/>
      <c r="K32" s="2"/>
      <c r="L32" s="2"/>
      <c r="M32" s="2"/>
      <c r="P32" s="2"/>
      <c r="Q32" s="2"/>
    </row>
    <row r="33" spans="4:17" x14ac:dyDescent="0.25">
      <c r="D33" s="2"/>
      <c r="E33" s="2"/>
      <c r="F33" s="2"/>
      <c r="G33" s="2"/>
      <c r="H33" s="2"/>
      <c r="I33" s="2"/>
      <c r="J33" s="2"/>
      <c r="K33" s="2"/>
      <c r="L33" s="2"/>
      <c r="M33" s="2"/>
      <c r="P33" s="2"/>
      <c r="Q33" s="2"/>
    </row>
    <row r="34" spans="4:17" x14ac:dyDescent="0.25">
      <c r="G34" s="2"/>
      <c r="H34" s="2"/>
      <c r="I34" s="2"/>
      <c r="J34" s="3"/>
      <c r="K34" s="2"/>
      <c r="L34" s="2"/>
      <c r="M34" s="2"/>
      <c r="P34" s="2"/>
      <c r="Q34" s="2"/>
    </row>
    <row r="35" spans="4:17" x14ac:dyDescent="0.25">
      <c r="J35" s="2"/>
    </row>
  </sheetData>
  <mergeCells count="27">
    <mergeCell ref="R15:R16"/>
    <mergeCell ref="S15:S16"/>
    <mergeCell ref="H14:Q14"/>
    <mergeCell ref="R14:S14"/>
    <mergeCell ref="T2:V2"/>
    <mergeCell ref="A3:V3"/>
    <mergeCell ref="G7:P7"/>
    <mergeCell ref="H12:Q12"/>
    <mergeCell ref="G6:O6"/>
    <mergeCell ref="H4:I4"/>
    <mergeCell ref="H11:P11"/>
    <mergeCell ref="W21:AF21"/>
    <mergeCell ref="A14:A16"/>
    <mergeCell ref="B14:B16"/>
    <mergeCell ref="C14:C16"/>
    <mergeCell ref="N15:O15"/>
    <mergeCell ref="E14:E16"/>
    <mergeCell ref="F14:G14"/>
    <mergeCell ref="T14:U15"/>
    <mergeCell ref="V14:V16"/>
    <mergeCell ref="D14:D16"/>
    <mergeCell ref="F15:F16"/>
    <mergeCell ref="G15:G16"/>
    <mergeCell ref="H15:I15"/>
    <mergeCell ref="J15:K15"/>
    <mergeCell ref="L15:M15"/>
    <mergeCell ref="P15:Q15"/>
  </mergeCells>
  <pageMargins left="0" right="0" top="0.59055118110236227" bottom="0" header="0.31496062992125984" footer="0.11811023622047245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Е11.06_1026601509110_12_66_0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pavel.domrachev</dc:creator>
  <cp:lastModifiedBy>User</cp:lastModifiedBy>
  <cp:lastPrinted>2020-10-21T11:36:37Z</cp:lastPrinted>
  <dcterms:created xsi:type="dcterms:W3CDTF">2018-08-15T05:28:24Z</dcterms:created>
  <dcterms:modified xsi:type="dcterms:W3CDTF">2020-11-06T06:13:43Z</dcterms:modified>
</cp:coreProperties>
</file>